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sluha\Desktop\Obec 2021\04) Zasedání zastupitelstva\03) 2021\00) prosinec 2021\"/>
    </mc:Choice>
  </mc:AlternateContent>
  <xr:revisionPtr revIDLastSave="0" documentId="8_{F1E2524C-6FDF-43CB-9D09-5528C2334A1E}" xr6:coauthVersionLast="47" xr6:coauthVersionMax="47" xr10:uidLastSave="{00000000-0000-0000-0000-000000000000}"/>
  <bookViews>
    <workbookView xWindow="-108" yWindow="-108" windowWidth="23256" windowHeight="12720" xr2:uid="{FF4E88C9-7BF1-4E86-A992-1ECECC6FB3E3}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  <sheet name="List7" sheetId="7" r:id="rId7"/>
    <sheet name="List8" sheetId="8" r:id="rId8"/>
  </sheets>
  <definedNames>
    <definedName name="_xlnm.Print_Area" localSheetId="0">List1!$A$1:$G$82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72" i="1"/>
  <c r="F72" i="1"/>
  <c r="F67" i="1"/>
  <c r="F71" i="1" s="1"/>
  <c r="F73" i="1" s="1"/>
  <c r="F74" i="1" s="1"/>
  <c r="F66" i="1"/>
  <c r="F69" i="1" l="1"/>
  <c r="G40" i="1"/>
  <c r="G27" i="1"/>
  <c r="G24" i="1"/>
  <c r="G19" i="1"/>
  <c r="D66" i="1"/>
  <c r="D67" i="1"/>
  <c r="D69" i="1" s="1"/>
  <c r="D72" i="1"/>
  <c r="E72" i="1"/>
  <c r="E67" i="1"/>
  <c r="E69" i="1" s="1"/>
  <c r="E66" i="1"/>
  <c r="G48" i="1" l="1"/>
  <c r="E73" i="1"/>
  <c r="E74" i="1" s="1"/>
  <c r="D73" i="1"/>
  <c r="D74" i="1" s="1"/>
  <c r="G66" i="1" l="1"/>
  <c r="G67" i="1"/>
  <c r="E92" i="1"/>
  <c r="E93" i="1" s="1"/>
  <c r="E75" i="1"/>
  <c r="D92" i="1"/>
  <c r="D93" i="1" s="1"/>
  <c r="E76" i="1"/>
  <c r="D94" i="1" l="1"/>
  <c r="G69" i="1"/>
  <c r="G71" i="1"/>
  <c r="G73" i="1" s="1"/>
  <c r="E94" i="1"/>
  <c r="E95" i="1" s="1"/>
  <c r="E96" i="1" s="1"/>
  <c r="D95" i="1"/>
  <c r="D96" i="1" s="1"/>
  <c r="D97" i="1"/>
  <c r="E97" i="1" l="1"/>
  <c r="G76" i="1"/>
  <c r="G74" i="1"/>
  <c r="G75" i="1" s="1"/>
  <c r="E98" i="1"/>
  <c r="E99" i="1"/>
</calcChain>
</file>

<file path=xl/sharedStrings.xml><?xml version="1.0" encoding="utf-8"?>
<sst xmlns="http://schemas.openxmlformats.org/spreadsheetml/2006/main" count="274" uniqueCount="179">
  <si>
    <t>Řádek</t>
  </si>
  <si>
    <t>Náklady pro výpočet ceny pro vodné a stočné</t>
  </si>
  <si>
    <t>Nákladové položky</t>
  </si>
  <si>
    <t>Příloha č. 19 k vyhlášce č. 428/2001 Sb.</t>
  </si>
  <si>
    <t>I</t>
  </si>
  <si>
    <t>II</t>
  </si>
  <si>
    <t>III</t>
  </si>
  <si>
    <t>IV</t>
  </si>
  <si>
    <t>V</t>
  </si>
  <si>
    <t>VI</t>
  </si>
  <si>
    <t xml:space="preserve">Příjemce vodného a stočného </t>
  </si>
  <si>
    <t xml:space="preserve">Provozovatel - název a IČ </t>
  </si>
  <si>
    <t>Vlastník - název a IČ</t>
  </si>
  <si>
    <t>Formulář A až F</t>
  </si>
  <si>
    <t>Index 1 až x</t>
  </si>
  <si>
    <t>IČPE související s cenou</t>
  </si>
  <si>
    <t>Tabulka č.1</t>
  </si>
  <si>
    <t>Měrná</t>
  </si>
  <si>
    <t>Voda pitná</t>
  </si>
  <si>
    <t>Voda odpadní</t>
  </si>
  <si>
    <t>jedn.</t>
  </si>
  <si>
    <t>1</t>
  </si>
  <si>
    <t>2</t>
  </si>
  <si>
    <t>2a</t>
  </si>
  <si>
    <t>3</t>
  </si>
  <si>
    <t>4</t>
  </si>
  <si>
    <t>6</t>
  </si>
  <si>
    <t>7</t>
  </si>
  <si>
    <t>1.</t>
  </si>
  <si>
    <t>Materiál</t>
  </si>
  <si>
    <t>mil.Kč</t>
  </si>
  <si>
    <t>1.1</t>
  </si>
  <si>
    <t>- surová voda podzemní + povrchová</t>
  </si>
  <si>
    <t>1.2</t>
  </si>
  <si>
    <t>- pitná voda převzatá+odpadní voda předaná</t>
  </si>
  <si>
    <t>1.3</t>
  </si>
  <si>
    <t>- chemikálie</t>
  </si>
  <si>
    <t>1.4</t>
  </si>
  <si>
    <t>- ostatní materiál</t>
  </si>
  <si>
    <t>2.</t>
  </si>
  <si>
    <t>Energie</t>
  </si>
  <si>
    <t>2.1</t>
  </si>
  <si>
    <t>- elektrická energie</t>
  </si>
  <si>
    <t>2.2</t>
  </si>
  <si>
    <t>- ostatní energie (plyn, pevná a kapalná)</t>
  </si>
  <si>
    <t>3.</t>
  </si>
  <si>
    <t>Mzdy</t>
  </si>
  <si>
    <t>3.1</t>
  </si>
  <si>
    <t>- přímé mzdy</t>
  </si>
  <si>
    <t>3.2</t>
  </si>
  <si>
    <t>- ostatní osobní náklady</t>
  </si>
  <si>
    <t>4.</t>
  </si>
  <si>
    <t>Ostatní přímé náklady</t>
  </si>
  <si>
    <t>4.1</t>
  </si>
  <si>
    <t>- odpisy</t>
  </si>
  <si>
    <t>4.2</t>
  </si>
  <si>
    <t>- opravy infrastrukturního majetku</t>
  </si>
  <si>
    <t>4.3</t>
  </si>
  <si>
    <t>- nájem infrastrukturního majetku</t>
  </si>
  <si>
    <t>4.3.1</t>
  </si>
  <si>
    <t>- odpisy pronajatého majetku</t>
  </si>
  <si>
    <t>4.3.2</t>
  </si>
  <si>
    <t>- opravy infrastr.majetku, které hradí vlastník infrastr.</t>
  </si>
  <si>
    <t>4.3.3</t>
  </si>
  <si>
    <t>- prostř. obnovy infr. maj. nad rámec 4.3.1 a 4.3.2</t>
  </si>
  <si>
    <t>4.3.4</t>
  </si>
  <si>
    <t>- ost.položky v nájmu nad rámec 4.3.1, 4.3.2, 4.3.3</t>
  </si>
  <si>
    <t>4.3.5</t>
  </si>
  <si>
    <t>- zisk</t>
  </si>
  <si>
    <t>4.4</t>
  </si>
  <si>
    <t>- prostředky obnovy infrastr.majetku</t>
  </si>
  <si>
    <t>5.</t>
  </si>
  <si>
    <t>Provozní náklady</t>
  </si>
  <si>
    <t>5.1</t>
  </si>
  <si>
    <t>- poplatky za vypouštění odpadních vod</t>
  </si>
  <si>
    <t>5.2</t>
  </si>
  <si>
    <t>- ostatní provozní náklady externí</t>
  </si>
  <si>
    <t>5.3</t>
  </si>
  <si>
    <t>- ostatní provozní náklady ve vlastní režii</t>
  </si>
  <si>
    <t>6.</t>
  </si>
  <si>
    <t>Finanční náklady</t>
  </si>
  <si>
    <t>7.</t>
  </si>
  <si>
    <t>Ostatní výnosy</t>
  </si>
  <si>
    <t>8.</t>
  </si>
  <si>
    <t>Výrobní režie</t>
  </si>
  <si>
    <t>9.</t>
  </si>
  <si>
    <t>Správní režie</t>
  </si>
  <si>
    <t>10.</t>
  </si>
  <si>
    <t>Úplné vlastní náklady vč. prostředků na obnovu</t>
  </si>
  <si>
    <t>A</t>
  </si>
  <si>
    <t>Hodnota infrastruktur.m.podle VÚME</t>
  </si>
  <si>
    <t>B</t>
  </si>
  <si>
    <t>Pořizovací cena souvis. provozního hmotn.maj.</t>
  </si>
  <si>
    <t>C</t>
  </si>
  <si>
    <t>Počet pracovníků</t>
  </si>
  <si>
    <t>osob</t>
  </si>
  <si>
    <t>D</t>
  </si>
  <si>
    <t>Voda pitná fakturovaná</t>
  </si>
  <si>
    <t>mil.m3</t>
  </si>
  <si>
    <t>E</t>
  </si>
  <si>
    <t>- z toho domácnosti</t>
  </si>
  <si>
    <t>F</t>
  </si>
  <si>
    <t>Voda odpadní odváděná fakturovaná</t>
  </si>
  <si>
    <t>G</t>
  </si>
  <si>
    <t>H</t>
  </si>
  <si>
    <t>Voda srážková fakturovaná</t>
  </si>
  <si>
    <t>Voda odpadní čištěná</t>
  </si>
  <si>
    <t>J</t>
  </si>
  <si>
    <t>Pitná nebo odpadní voda převzatá</t>
  </si>
  <si>
    <t>K</t>
  </si>
  <si>
    <t>Pitná nebo odpadní voda předaná</t>
  </si>
  <si>
    <t>Měrná jednotka</t>
  </si>
  <si>
    <t>Kalkulovaná cena pro vodné a stočné</t>
  </si>
  <si>
    <t>Text</t>
  </si>
  <si>
    <t>11.</t>
  </si>
  <si>
    <t>JEDNOTKOVÉ NÁKLADY</t>
  </si>
  <si>
    <t>Kč/m3</t>
  </si>
  <si>
    <t>12.</t>
  </si>
  <si>
    <t>Úplné vlastní náklady - ÚVN</t>
  </si>
  <si>
    <t>13.</t>
  </si>
  <si>
    <t>Kalkulační zisk</t>
  </si>
  <si>
    <t>14.</t>
  </si>
  <si>
    <t>- podíl z ÚVN (orientační ukazatel)</t>
  </si>
  <si>
    <t>%</t>
  </si>
  <si>
    <t>15.</t>
  </si>
  <si>
    <t>- z ř.13 na rozvoj a obnovu infrastr.majetku</t>
  </si>
  <si>
    <t>16.</t>
  </si>
  <si>
    <t>Celkem ÚVN + zisk</t>
  </si>
  <si>
    <t>17.</t>
  </si>
  <si>
    <t>Voda fakturovaná pitná, odpadní+srážková</t>
  </si>
  <si>
    <t>18.</t>
  </si>
  <si>
    <t>CENA pro vodné, stočné</t>
  </si>
  <si>
    <t>Tabulka č.3</t>
  </si>
  <si>
    <t>Kalkulovaná cena pro vodné a stočné při dvousložkové formě</t>
  </si>
  <si>
    <t>21.</t>
  </si>
  <si>
    <t>Pevná složka - (ÚVN + zisk)</t>
  </si>
  <si>
    <t>21.a</t>
  </si>
  <si>
    <t>- podíl z celkových ÚVN a zisku</t>
  </si>
  <si>
    <t>22.</t>
  </si>
  <si>
    <t>Pohyblivá složka - (ÚVN + zisk)</t>
  </si>
  <si>
    <t>22.a</t>
  </si>
  <si>
    <t>- z toho: ÚVN</t>
  </si>
  <si>
    <t>22.b</t>
  </si>
  <si>
    <t xml:space="preserve">         : kalkulační zisk</t>
  </si>
  <si>
    <t>23.</t>
  </si>
  <si>
    <t>Cena pohyblivé složky</t>
  </si>
  <si>
    <t>Kč/rok</t>
  </si>
  <si>
    <t>Vypracoval: Aleš Zobaník</t>
  </si>
  <si>
    <t>Datum: 26.8.2021</t>
  </si>
  <si>
    <t>Kontroloval: Jana Pecháčková</t>
  </si>
  <si>
    <t>Schválil: Jana Pecháčková</t>
  </si>
  <si>
    <t>Telefon: 775339673</t>
  </si>
  <si>
    <t>E-mail: zobanika@hydro-eko.cz</t>
  </si>
  <si>
    <t>Tabulka č.2</t>
  </si>
  <si>
    <t>19.</t>
  </si>
  <si>
    <t>CENA pro vodné, stočné + DPH</t>
  </si>
  <si>
    <t>Meziroční změna ceny (v Kč/m3 bez DPH)</t>
  </si>
  <si>
    <t>20. a)</t>
  </si>
  <si>
    <t xml:space="preserve">Meziroční změna ceny (v %) </t>
  </si>
  <si>
    <t>x</t>
  </si>
  <si>
    <t>x+1</t>
  </si>
  <si>
    <t>Meziroční změna ceny(v %)</t>
  </si>
  <si>
    <t>25a</t>
  </si>
  <si>
    <t>25b</t>
  </si>
  <si>
    <t>Tabulka č.4</t>
  </si>
  <si>
    <t>Vytvořeno: 01.01.2021</t>
  </si>
  <si>
    <t>x=2021</t>
  </si>
  <si>
    <t>0.000000</t>
  </si>
  <si>
    <t>Výpočet (kalkulace) cen pro vodné a stočné pro kalendářní rok 2022 (od 1. 1. 2022)</t>
  </si>
  <si>
    <t>Obec Čechy</t>
  </si>
  <si>
    <t>Obec Čechy    00636177</t>
  </si>
  <si>
    <t>Obec Čechy     00636177</t>
  </si>
  <si>
    <t>7109-630837-00636177-3/2
7109-630837-00636177-4/1</t>
  </si>
  <si>
    <t xml:space="preserve">B                            </t>
  </si>
  <si>
    <t>Datum: 30.11.2021</t>
  </si>
  <si>
    <t>Kontroloval: starostka</t>
  </si>
  <si>
    <t>Vytvořeno: 30.11.2021 02:36</t>
  </si>
  <si>
    <t>Schválil: Mgr. Renáta Dočkalová</t>
  </si>
  <si>
    <t>DPH = 10 %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</si>
</sst>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0.000000"/>
    <numFmt numFmtId="165" formatCode="#0.00"/>
    <numFmt numFmtId="166" formatCode="#0.0"/>
    <numFmt numFmtId="167" formatCode="0.000000"/>
    <numFmt numFmtId="168" formatCode="0.00000"/>
    <numFmt numFmtId="169" formatCode="0.0000"/>
    <numFmt numFmtId="170" formatCode="0.00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0" fillId="2" borderId="6" xfId="0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6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6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6" xfId="0" applyFont="1" applyBorder="1"/>
    <xf numFmtId="165" fontId="3" fillId="0" borderId="6" xfId="0" applyNumberFormat="1" applyFont="1" applyBorder="1"/>
    <xf numFmtId="166" fontId="3" fillId="0" borderId="6" xfId="0" applyNumberFormat="1" applyFont="1" applyBorder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/>
    <xf numFmtId="0" fontId="3" fillId="0" borderId="0" xfId="0" applyFont="1" applyBorder="1"/>
    <xf numFmtId="0" fontId="3" fillId="0" borderId="6" xfId="0" applyFont="1" applyBorder="1" applyAlignment="1">
      <alignment horizontal="center"/>
    </xf>
    <xf numFmtId="167" fontId="3" fillId="0" borderId="6" xfId="0" applyNumberFormat="1" applyFont="1" applyBorder="1"/>
    <xf numFmtId="2" fontId="3" fillId="0" borderId="6" xfId="0" applyNumberFormat="1" applyFont="1" applyBorder="1"/>
    <xf numFmtId="169" fontId="3" fillId="0" borderId="6" xfId="0" applyNumberFormat="1" applyFont="1" applyFill="1" applyBorder="1"/>
    <xf numFmtId="2" fontId="3" fillId="0" borderId="6" xfId="0" applyNumberFormat="1" applyFont="1" applyFill="1" applyBorder="1"/>
    <xf numFmtId="168" fontId="3" fillId="0" borderId="6" xfId="0" applyNumberFormat="1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Alignment="1"/>
    <xf numFmtId="2" fontId="4" fillId="0" borderId="6" xfId="0" applyNumberFormat="1" applyFont="1" applyFill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2" fontId="3" fillId="0" borderId="0" xfId="0" applyNumberFormat="1" applyFont="1" applyFill="1" applyBorder="1"/>
    <xf numFmtId="2" fontId="3" fillId="0" borderId="9" xfId="0" applyNumberFormat="1" applyFont="1" applyFill="1" applyBorder="1"/>
    <xf numFmtId="164" fontId="4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7" fontId="0" fillId="0" borderId="0" xfId="0" applyNumberFormat="1"/>
    <xf numFmtId="2" fontId="8" fillId="0" borderId="6" xfId="0" applyNumberFormat="1" applyFont="1" applyBorder="1"/>
    <xf numFmtId="170" fontId="3" fillId="0" borderId="6" xfId="0" applyNumberFormat="1" applyFont="1" applyBorder="1"/>
    <xf numFmtId="167" fontId="4" fillId="0" borderId="6" xfId="0" applyNumberFormat="1" applyFont="1" applyBorder="1"/>
    <xf numFmtId="167" fontId="4" fillId="0" borderId="6" xfId="0" applyNumberFormat="1" applyFont="1" applyBorder="1" applyAlignment="1">
      <alignment horizontal="right"/>
    </xf>
    <xf numFmtId="2" fontId="10" fillId="0" borderId="6" xfId="0" applyNumberFormat="1" applyFont="1" applyBorder="1"/>
    <xf numFmtId="164" fontId="11" fillId="0" borderId="1" xfId="0" applyNumberFormat="1" applyFont="1" applyBorder="1"/>
    <xf numFmtId="164" fontId="12" fillId="0" borderId="1" xfId="0" applyNumberFormat="1" applyFont="1" applyBorder="1"/>
    <xf numFmtId="0" fontId="12" fillId="0" borderId="1" xfId="0" applyFont="1" applyBorder="1"/>
    <xf numFmtId="43" fontId="3" fillId="0" borderId="6" xfId="1" applyFont="1" applyBorder="1"/>
    <xf numFmtId="0" fontId="2" fillId="0" borderId="0" xfId="0" applyFont="1"/>
    <xf numFmtId="0" fontId="3" fillId="0" borderId="6" xfId="0" applyFont="1" applyBorder="1" applyAlignment="1">
      <alignment horizontal="center"/>
    </xf>
    <xf numFmtId="0" fontId="2" fillId="0" borderId="0" xfId="0" applyFont="1" applyBorder="1"/>
    <xf numFmtId="0" fontId="7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6" xfId="0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BC7C-E728-4DBF-9D10-131B00994117}">
  <dimension ref="A1:I105"/>
  <sheetViews>
    <sheetView tabSelected="1" view="pageBreakPreview" topLeftCell="A19" zoomScale="85" zoomScaleNormal="85" zoomScaleSheetLayoutView="85" workbookViewId="0">
      <selection activeCell="J36" sqref="J36"/>
    </sheetView>
  </sheetViews>
  <sheetFormatPr defaultRowHeight="14.4" x14ac:dyDescent="0.3"/>
  <cols>
    <col min="1" max="1" width="4.6640625" customWidth="1"/>
    <col min="2" max="2" width="32.88671875" customWidth="1"/>
    <col min="3" max="3" width="5" customWidth="1"/>
    <col min="4" max="7" width="10" customWidth="1"/>
  </cols>
  <sheetData>
    <row r="1" spans="1:7" ht="17.25" customHeight="1" x14ac:dyDescent="0.3">
      <c r="A1" s="66" t="s">
        <v>168</v>
      </c>
      <c r="B1" s="66"/>
      <c r="C1" s="66"/>
      <c r="D1" s="66"/>
      <c r="E1" s="66"/>
      <c r="F1" s="66"/>
      <c r="G1" s="66"/>
    </row>
    <row r="2" spans="1:7" ht="3.75" customHeight="1" x14ac:dyDescent="0.3"/>
    <row r="3" spans="1:7" x14ac:dyDescent="0.3">
      <c r="A3" t="s">
        <v>3</v>
      </c>
      <c r="F3" s="67" t="s">
        <v>178</v>
      </c>
      <c r="G3" s="67"/>
    </row>
    <row r="4" spans="1:7" ht="4.5" customHeight="1" x14ac:dyDescent="0.3"/>
    <row r="5" spans="1:7" ht="12" customHeight="1" x14ac:dyDescent="0.3">
      <c r="F5" s="68" t="s">
        <v>16</v>
      </c>
      <c r="G5" s="68"/>
    </row>
    <row r="6" spans="1:7" ht="12" customHeight="1" x14ac:dyDescent="0.3">
      <c r="A6" s="1" t="s">
        <v>4</v>
      </c>
      <c r="B6" s="19" t="s">
        <v>10</v>
      </c>
      <c r="C6" s="73" t="s">
        <v>169</v>
      </c>
      <c r="D6" s="73"/>
      <c r="E6" s="73"/>
      <c r="F6" s="73"/>
      <c r="G6" s="73"/>
    </row>
    <row r="7" spans="1:7" ht="12" customHeight="1" x14ac:dyDescent="0.3">
      <c r="A7" s="1" t="s">
        <v>5</v>
      </c>
      <c r="B7" s="20" t="s">
        <v>11</v>
      </c>
      <c r="C7" s="74" t="s">
        <v>170</v>
      </c>
      <c r="D7" s="74"/>
      <c r="E7" s="74"/>
      <c r="F7" s="74"/>
      <c r="G7" s="74"/>
    </row>
    <row r="8" spans="1:7" ht="12" customHeight="1" x14ac:dyDescent="0.3">
      <c r="A8" s="1" t="s">
        <v>6</v>
      </c>
      <c r="B8" s="20" t="s">
        <v>12</v>
      </c>
      <c r="C8" s="74" t="s">
        <v>171</v>
      </c>
      <c r="D8" s="74"/>
      <c r="E8" s="74"/>
      <c r="F8" s="74"/>
      <c r="G8" s="74"/>
    </row>
    <row r="9" spans="1:7" ht="12" customHeight="1" x14ac:dyDescent="0.3">
      <c r="A9" s="1" t="s">
        <v>7</v>
      </c>
      <c r="B9" s="20" t="s">
        <v>13</v>
      </c>
      <c r="C9" s="70" t="s">
        <v>173</v>
      </c>
      <c r="D9" s="71"/>
      <c r="E9" s="72"/>
      <c r="F9" s="70" t="s">
        <v>89</v>
      </c>
      <c r="G9" s="72"/>
    </row>
    <row r="10" spans="1:7" ht="12" customHeight="1" x14ac:dyDescent="0.3">
      <c r="A10" s="1" t="s">
        <v>8</v>
      </c>
      <c r="B10" s="20" t="s">
        <v>14</v>
      </c>
      <c r="C10" s="73" t="s">
        <v>89</v>
      </c>
      <c r="D10" s="73"/>
      <c r="E10" s="73"/>
      <c r="F10" s="73"/>
      <c r="G10" s="73"/>
    </row>
    <row r="11" spans="1:7" ht="22.5" customHeight="1" x14ac:dyDescent="0.3">
      <c r="A11" s="69" t="s">
        <v>9</v>
      </c>
      <c r="B11" s="60" t="s">
        <v>15</v>
      </c>
      <c r="C11" s="54" t="s">
        <v>172</v>
      </c>
      <c r="D11" s="54"/>
      <c r="E11" s="54"/>
      <c r="F11" s="54"/>
      <c r="G11" s="54"/>
    </row>
    <row r="12" spans="1:7" ht="22.5" customHeight="1" x14ac:dyDescent="0.3">
      <c r="A12" s="69"/>
      <c r="B12" s="60"/>
      <c r="C12" s="54" t="s">
        <v>172</v>
      </c>
      <c r="D12" s="54"/>
      <c r="E12" s="54"/>
      <c r="F12" s="54"/>
      <c r="G12" s="54"/>
    </row>
    <row r="13" spans="1:7" ht="6" customHeight="1" x14ac:dyDescent="0.3">
      <c r="C13" s="28"/>
      <c r="D13" s="28"/>
      <c r="E13" s="28"/>
      <c r="F13" s="28"/>
      <c r="G13" s="28"/>
    </row>
    <row r="14" spans="1:7" ht="11.25" customHeight="1" x14ac:dyDescent="0.3">
      <c r="C14" s="29"/>
      <c r="D14" s="29"/>
      <c r="E14" s="29"/>
      <c r="F14" s="68" t="s">
        <v>153</v>
      </c>
      <c r="G14" s="68"/>
    </row>
    <row r="15" spans="1:7" ht="12" customHeight="1" x14ac:dyDescent="0.3">
      <c r="A15" s="55" t="s">
        <v>0</v>
      </c>
      <c r="B15" s="61" t="s">
        <v>1</v>
      </c>
      <c r="C15" s="62"/>
      <c r="D15" s="62"/>
      <c r="E15" s="62"/>
      <c r="F15" s="62"/>
      <c r="G15" s="63"/>
    </row>
    <row r="16" spans="1:7" ht="12" customHeight="1" x14ac:dyDescent="0.3">
      <c r="A16" s="57"/>
      <c r="B16" s="55" t="s">
        <v>2</v>
      </c>
      <c r="C16" s="58" t="s">
        <v>111</v>
      </c>
      <c r="D16" s="61" t="s">
        <v>18</v>
      </c>
      <c r="E16" s="62"/>
      <c r="F16" s="61" t="s">
        <v>19</v>
      </c>
      <c r="G16" s="63"/>
    </row>
    <row r="17" spans="1:7" ht="12" customHeight="1" x14ac:dyDescent="0.3">
      <c r="A17" s="56"/>
      <c r="B17" s="56"/>
      <c r="C17" s="59"/>
      <c r="D17" s="2" t="s">
        <v>166</v>
      </c>
      <c r="E17" s="2" t="s">
        <v>160</v>
      </c>
      <c r="F17" s="2" t="s">
        <v>166</v>
      </c>
      <c r="G17" s="3" t="s">
        <v>160</v>
      </c>
    </row>
    <row r="18" spans="1:7" ht="12" customHeight="1" x14ac:dyDescent="0.3">
      <c r="A18" s="4" t="s">
        <v>21</v>
      </c>
      <c r="B18" s="4" t="s">
        <v>22</v>
      </c>
      <c r="C18" s="4" t="s">
        <v>23</v>
      </c>
      <c r="D18" s="4" t="s">
        <v>24</v>
      </c>
      <c r="E18" s="4" t="s">
        <v>25</v>
      </c>
      <c r="F18" s="4" t="s">
        <v>26</v>
      </c>
      <c r="G18" s="5" t="s">
        <v>27</v>
      </c>
    </row>
    <row r="19" spans="1:7" ht="12" customHeight="1" x14ac:dyDescent="0.3">
      <c r="A19" s="6" t="s">
        <v>28</v>
      </c>
      <c r="B19" s="7" t="s">
        <v>29</v>
      </c>
      <c r="C19" s="7" t="s">
        <v>30</v>
      </c>
      <c r="D19" s="8">
        <v>0</v>
      </c>
      <c r="E19" s="8">
        <v>0</v>
      </c>
      <c r="F19" s="47">
        <v>8.5000000000000006E-3</v>
      </c>
      <c r="G19" s="44">
        <f>G21+G22+G23</f>
        <v>0.03</v>
      </c>
    </row>
    <row r="20" spans="1:7" ht="12" customHeight="1" x14ac:dyDescent="0.3">
      <c r="A20" s="10" t="s">
        <v>31</v>
      </c>
      <c r="B20" s="11" t="s">
        <v>32</v>
      </c>
      <c r="C20" s="12" t="s">
        <v>30</v>
      </c>
      <c r="D20" s="13">
        <v>0</v>
      </c>
      <c r="E20" s="13">
        <v>0</v>
      </c>
      <c r="F20" s="48"/>
      <c r="G20" s="14"/>
    </row>
    <row r="21" spans="1:7" ht="12" customHeight="1" x14ac:dyDescent="0.3">
      <c r="A21" s="10" t="s">
        <v>33</v>
      </c>
      <c r="B21" s="11" t="s">
        <v>34</v>
      </c>
      <c r="C21" s="12" t="s">
        <v>30</v>
      </c>
      <c r="D21" s="13">
        <v>0</v>
      </c>
      <c r="E21" s="13">
        <v>0</v>
      </c>
      <c r="F21" s="48">
        <v>0</v>
      </c>
      <c r="G21" s="37">
        <v>0</v>
      </c>
    </row>
    <row r="22" spans="1:7" ht="12" customHeight="1" x14ac:dyDescent="0.3">
      <c r="A22" s="10" t="s">
        <v>35</v>
      </c>
      <c r="B22" s="11" t="s">
        <v>36</v>
      </c>
      <c r="C22" s="12" t="s">
        <v>30</v>
      </c>
      <c r="D22" s="13">
        <v>0</v>
      </c>
      <c r="E22" s="13">
        <v>0</v>
      </c>
      <c r="F22" s="48">
        <v>6.4999999999999997E-3</v>
      </c>
      <c r="G22" s="37">
        <v>0.02</v>
      </c>
    </row>
    <row r="23" spans="1:7" ht="12" customHeight="1" x14ac:dyDescent="0.3">
      <c r="A23" s="10" t="s">
        <v>37</v>
      </c>
      <c r="B23" s="11" t="s">
        <v>38</v>
      </c>
      <c r="C23" s="12" t="s">
        <v>30</v>
      </c>
      <c r="D23" s="13">
        <v>0</v>
      </c>
      <c r="E23" s="13">
        <v>0</v>
      </c>
      <c r="F23" s="48">
        <v>2E-3</v>
      </c>
      <c r="G23" s="37">
        <v>0.01</v>
      </c>
    </row>
    <row r="24" spans="1:7" ht="12" customHeight="1" x14ac:dyDescent="0.3">
      <c r="A24" s="4" t="s">
        <v>39</v>
      </c>
      <c r="B24" s="7" t="s">
        <v>40</v>
      </c>
      <c r="C24" s="15" t="s">
        <v>30</v>
      </c>
      <c r="D24" s="8">
        <v>0</v>
      </c>
      <c r="E24" s="8">
        <v>0</v>
      </c>
      <c r="F24" s="47">
        <v>0.1152</v>
      </c>
      <c r="G24" s="45">
        <f>G25+G26</f>
        <v>0.15665000000000001</v>
      </c>
    </row>
    <row r="25" spans="1:7" ht="12" customHeight="1" x14ac:dyDescent="0.3">
      <c r="A25" s="10" t="s">
        <v>41</v>
      </c>
      <c r="B25" s="11" t="s">
        <v>42</v>
      </c>
      <c r="C25" s="12" t="s">
        <v>30</v>
      </c>
      <c r="D25" s="13">
        <v>0</v>
      </c>
      <c r="E25" s="13">
        <v>0</v>
      </c>
      <c r="F25" s="48">
        <v>0.114</v>
      </c>
      <c r="G25" s="37">
        <v>0.155</v>
      </c>
    </row>
    <row r="26" spans="1:7" ht="12" customHeight="1" x14ac:dyDescent="0.3">
      <c r="A26" s="10" t="s">
        <v>43</v>
      </c>
      <c r="B26" s="11" t="s">
        <v>44</v>
      </c>
      <c r="C26" s="12" t="s">
        <v>30</v>
      </c>
      <c r="D26" s="13">
        <v>0</v>
      </c>
      <c r="E26" s="13">
        <v>0</v>
      </c>
      <c r="F26" s="48">
        <v>1.1999999999999999E-3</v>
      </c>
      <c r="G26" s="37">
        <v>1.65E-3</v>
      </c>
    </row>
    <row r="27" spans="1:7" ht="12" customHeight="1" x14ac:dyDescent="0.3">
      <c r="A27" s="4" t="s">
        <v>45</v>
      </c>
      <c r="B27" s="7" t="s">
        <v>46</v>
      </c>
      <c r="C27" s="15" t="s">
        <v>30</v>
      </c>
      <c r="D27" s="8">
        <v>0</v>
      </c>
      <c r="E27" s="8">
        <v>0</v>
      </c>
      <c r="F27" s="47">
        <v>5.3999999999999999E-2</v>
      </c>
      <c r="G27" s="45">
        <f>G28+G29</f>
        <v>0.03</v>
      </c>
    </row>
    <row r="28" spans="1:7" ht="12" customHeight="1" x14ac:dyDescent="0.3">
      <c r="A28" s="10" t="s">
        <v>47</v>
      </c>
      <c r="B28" s="11" t="s">
        <v>48</v>
      </c>
      <c r="C28" s="12" t="s">
        <v>30</v>
      </c>
      <c r="D28" s="13">
        <v>0</v>
      </c>
      <c r="E28" s="13">
        <v>0</v>
      </c>
      <c r="F28" s="48">
        <v>5.3999999999999999E-2</v>
      </c>
      <c r="G28" s="37">
        <v>0</v>
      </c>
    </row>
    <row r="29" spans="1:7" ht="12" customHeight="1" x14ac:dyDescent="0.3">
      <c r="A29" s="10" t="s">
        <v>49</v>
      </c>
      <c r="B29" s="11" t="s">
        <v>50</v>
      </c>
      <c r="C29" s="12" t="s">
        <v>30</v>
      </c>
      <c r="D29" s="13">
        <v>0</v>
      </c>
      <c r="E29" s="13">
        <v>0</v>
      </c>
      <c r="F29" s="48">
        <v>0</v>
      </c>
      <c r="G29" s="37">
        <v>0.03</v>
      </c>
    </row>
    <row r="30" spans="1:7" ht="12" customHeight="1" x14ac:dyDescent="0.3">
      <c r="A30" s="4" t="s">
        <v>51</v>
      </c>
      <c r="B30" s="7" t="s">
        <v>52</v>
      </c>
      <c r="C30" s="15" t="s">
        <v>30</v>
      </c>
      <c r="D30" s="8">
        <v>0</v>
      </c>
      <c r="E30" s="8">
        <v>0</v>
      </c>
      <c r="F30" s="47">
        <v>9.5299999999999996E-2</v>
      </c>
      <c r="G30" s="45">
        <f>G31+G32+G33+G39</f>
        <v>0.14400000000000002</v>
      </c>
    </row>
    <row r="31" spans="1:7" ht="12" customHeight="1" x14ac:dyDescent="0.3">
      <c r="A31" s="10" t="s">
        <v>53</v>
      </c>
      <c r="B31" s="11" t="s">
        <v>54</v>
      </c>
      <c r="C31" s="12" t="s">
        <v>30</v>
      </c>
      <c r="D31" s="13">
        <v>0</v>
      </c>
      <c r="E31" s="13">
        <v>0</v>
      </c>
      <c r="F31" s="48">
        <v>8.5300000000000001E-2</v>
      </c>
      <c r="G31" s="37">
        <v>8.5000000000000006E-2</v>
      </c>
    </row>
    <row r="32" spans="1:7" ht="12" customHeight="1" x14ac:dyDescent="0.3">
      <c r="A32" s="10" t="s">
        <v>55</v>
      </c>
      <c r="B32" s="11" t="s">
        <v>56</v>
      </c>
      <c r="C32" s="12" t="s">
        <v>30</v>
      </c>
      <c r="D32" s="13">
        <v>0</v>
      </c>
      <c r="E32" s="13">
        <v>0</v>
      </c>
      <c r="F32" s="48">
        <v>0.01</v>
      </c>
      <c r="G32" s="37">
        <v>0.01</v>
      </c>
    </row>
    <row r="33" spans="1:8" ht="12" customHeight="1" x14ac:dyDescent="0.3">
      <c r="A33" s="4" t="s">
        <v>57</v>
      </c>
      <c r="B33" s="7" t="s">
        <v>58</v>
      </c>
      <c r="C33" s="15" t="s">
        <v>30</v>
      </c>
      <c r="D33" s="8">
        <v>0</v>
      </c>
      <c r="E33" s="8">
        <v>0</v>
      </c>
      <c r="F33" s="47">
        <v>0</v>
      </c>
      <c r="G33" s="36">
        <v>0</v>
      </c>
    </row>
    <row r="34" spans="1:8" ht="12" customHeight="1" x14ac:dyDescent="0.3">
      <c r="A34" s="10" t="s">
        <v>59</v>
      </c>
      <c r="B34" s="11" t="s">
        <v>60</v>
      </c>
      <c r="C34" s="12" t="s">
        <v>30</v>
      </c>
      <c r="D34" s="11"/>
      <c r="E34" s="11"/>
      <c r="F34" s="49"/>
      <c r="G34" s="40"/>
    </row>
    <row r="35" spans="1:8" ht="12" customHeight="1" x14ac:dyDescent="0.3">
      <c r="A35" s="10" t="s">
        <v>61</v>
      </c>
      <c r="B35" s="11" t="s">
        <v>62</v>
      </c>
      <c r="C35" s="12" t="s">
        <v>30</v>
      </c>
      <c r="D35" s="11"/>
      <c r="E35" s="11"/>
      <c r="F35" s="49"/>
      <c r="G35" s="40"/>
    </row>
    <row r="36" spans="1:8" ht="12" customHeight="1" x14ac:dyDescent="0.3">
      <c r="A36" s="10" t="s">
        <v>63</v>
      </c>
      <c r="B36" s="11" t="s">
        <v>64</v>
      </c>
      <c r="C36" s="12" t="s">
        <v>30</v>
      </c>
      <c r="D36" s="11"/>
      <c r="E36" s="11"/>
      <c r="F36" s="49"/>
      <c r="G36" s="40"/>
    </row>
    <row r="37" spans="1:8" ht="12" customHeight="1" x14ac:dyDescent="0.3">
      <c r="A37" s="10" t="s">
        <v>65</v>
      </c>
      <c r="B37" s="11" t="s">
        <v>66</v>
      </c>
      <c r="C37" s="12" t="s">
        <v>30</v>
      </c>
      <c r="D37" s="11"/>
      <c r="E37" s="11"/>
      <c r="F37" s="49"/>
      <c r="G37" s="40"/>
    </row>
    <row r="38" spans="1:8" ht="12" customHeight="1" x14ac:dyDescent="0.3">
      <c r="A38" s="10" t="s">
        <v>67</v>
      </c>
      <c r="B38" s="11" t="s">
        <v>68</v>
      </c>
      <c r="C38" s="12" t="s">
        <v>30</v>
      </c>
      <c r="D38" s="11"/>
      <c r="E38" s="11"/>
      <c r="F38" s="49"/>
      <c r="G38" s="40"/>
    </row>
    <row r="39" spans="1:8" ht="12" customHeight="1" x14ac:dyDescent="0.3">
      <c r="A39" s="4" t="s">
        <v>69</v>
      </c>
      <c r="B39" s="7" t="s">
        <v>70</v>
      </c>
      <c r="C39" s="15" t="s">
        <v>30</v>
      </c>
      <c r="D39" s="8">
        <v>0</v>
      </c>
      <c r="E39" s="8">
        <v>0</v>
      </c>
      <c r="F39" s="47">
        <v>0</v>
      </c>
      <c r="G39" s="36">
        <v>4.9000000000000002E-2</v>
      </c>
    </row>
    <row r="40" spans="1:8" ht="12" customHeight="1" x14ac:dyDescent="0.3">
      <c r="A40" s="4" t="s">
        <v>71</v>
      </c>
      <c r="B40" s="7" t="s">
        <v>72</v>
      </c>
      <c r="C40" s="15" t="s">
        <v>30</v>
      </c>
      <c r="D40" s="8">
        <v>0</v>
      </c>
      <c r="E40" s="8">
        <v>0</v>
      </c>
      <c r="F40" s="47">
        <v>6.5000000000000002E-2</v>
      </c>
      <c r="G40" s="36">
        <f>G41+G42+G43</f>
        <v>7.3999999999999996E-2</v>
      </c>
    </row>
    <row r="41" spans="1:8" ht="12" customHeight="1" x14ac:dyDescent="0.3">
      <c r="A41" s="5" t="s">
        <v>73</v>
      </c>
      <c r="B41" s="31" t="s">
        <v>74</v>
      </c>
      <c r="C41" s="32" t="s">
        <v>30</v>
      </c>
      <c r="D41" s="9"/>
      <c r="E41" s="9"/>
      <c r="F41" s="47">
        <v>0</v>
      </c>
      <c r="G41" s="36">
        <v>0</v>
      </c>
    </row>
    <row r="42" spans="1:8" ht="12" customHeight="1" x14ac:dyDescent="0.3">
      <c r="A42" s="5" t="s">
        <v>75</v>
      </c>
      <c r="B42" s="31" t="s">
        <v>76</v>
      </c>
      <c r="C42" s="32" t="s">
        <v>30</v>
      </c>
      <c r="D42" s="9">
        <v>0</v>
      </c>
      <c r="E42" s="9">
        <v>0</v>
      </c>
      <c r="F42" s="47">
        <v>0</v>
      </c>
      <c r="G42" s="36">
        <v>6.2E-2</v>
      </c>
      <c r="H42" s="41"/>
    </row>
    <row r="43" spans="1:8" ht="12" customHeight="1" x14ac:dyDescent="0.3">
      <c r="A43" s="5" t="s">
        <v>77</v>
      </c>
      <c r="B43" s="31" t="s">
        <v>78</v>
      </c>
      <c r="C43" s="32" t="s">
        <v>30</v>
      </c>
      <c r="D43" s="9">
        <v>0</v>
      </c>
      <c r="E43" s="9">
        <v>0</v>
      </c>
      <c r="F43" s="47">
        <v>6.5000000000000002E-2</v>
      </c>
      <c r="G43" s="36">
        <v>1.2E-2</v>
      </c>
    </row>
    <row r="44" spans="1:8" ht="12" customHeight="1" x14ac:dyDescent="0.3">
      <c r="A44" s="33" t="s">
        <v>79</v>
      </c>
      <c r="B44" s="16" t="s">
        <v>80</v>
      </c>
      <c r="C44" s="22" t="s">
        <v>30</v>
      </c>
      <c r="D44" s="14">
        <v>0</v>
      </c>
      <c r="E44" s="14">
        <v>0</v>
      </c>
      <c r="F44" s="48">
        <v>2.1999999999999999E-2</v>
      </c>
      <c r="G44" s="37">
        <v>0</v>
      </c>
    </row>
    <row r="45" spans="1:8" ht="12" customHeight="1" x14ac:dyDescent="0.3">
      <c r="A45" s="33" t="s">
        <v>81</v>
      </c>
      <c r="B45" s="16" t="s">
        <v>82</v>
      </c>
      <c r="C45" s="22" t="s">
        <v>30</v>
      </c>
      <c r="D45" s="14">
        <v>0</v>
      </c>
      <c r="E45" s="14">
        <v>0</v>
      </c>
      <c r="F45" s="48">
        <v>0</v>
      </c>
      <c r="G45" s="37">
        <v>0</v>
      </c>
    </row>
    <row r="46" spans="1:8" ht="12" customHeight="1" x14ac:dyDescent="0.3">
      <c r="A46" s="33" t="s">
        <v>83</v>
      </c>
      <c r="B46" s="16" t="s">
        <v>84</v>
      </c>
      <c r="C46" s="22" t="s">
        <v>30</v>
      </c>
      <c r="D46" s="14">
        <v>0</v>
      </c>
      <c r="E46" s="14">
        <v>0</v>
      </c>
      <c r="F46" s="48">
        <v>0</v>
      </c>
      <c r="G46" s="37">
        <v>0</v>
      </c>
    </row>
    <row r="47" spans="1:8" ht="12" customHeight="1" x14ac:dyDescent="0.3">
      <c r="A47" s="33" t="s">
        <v>85</v>
      </c>
      <c r="B47" s="16" t="s">
        <v>86</v>
      </c>
      <c r="C47" s="22" t="s">
        <v>30</v>
      </c>
      <c r="D47" s="14">
        <v>0</v>
      </c>
      <c r="E47" s="14">
        <v>0</v>
      </c>
      <c r="F47" s="48">
        <v>0</v>
      </c>
      <c r="G47" s="37">
        <v>0</v>
      </c>
    </row>
    <row r="48" spans="1:8" ht="12" customHeight="1" x14ac:dyDescent="0.3">
      <c r="A48" s="33" t="s">
        <v>87</v>
      </c>
      <c r="B48" s="16" t="s">
        <v>88</v>
      </c>
      <c r="C48" s="22" t="s">
        <v>30</v>
      </c>
      <c r="D48" s="14">
        <v>0</v>
      </c>
      <c r="E48" s="14">
        <v>0</v>
      </c>
      <c r="F48" s="48">
        <v>0.36</v>
      </c>
      <c r="G48" s="37">
        <f>G19+G24+G27+G30+G40+G44+G45+G46+G47</f>
        <v>0.43465000000000004</v>
      </c>
    </row>
    <row r="49" spans="1:7" ht="12" customHeight="1" x14ac:dyDescent="0.3">
      <c r="A49" s="33" t="s">
        <v>89</v>
      </c>
      <c r="B49" s="16" t="s">
        <v>90</v>
      </c>
      <c r="C49" s="22" t="s">
        <v>30</v>
      </c>
      <c r="D49" s="17">
        <v>0</v>
      </c>
      <c r="E49" s="17">
        <v>0</v>
      </c>
      <c r="F49" s="38">
        <v>20.399999999999999</v>
      </c>
      <c r="G49" s="38">
        <v>20.399999999999999</v>
      </c>
    </row>
    <row r="50" spans="1:7" ht="12" customHeight="1" x14ac:dyDescent="0.3">
      <c r="A50" s="33" t="s">
        <v>91</v>
      </c>
      <c r="B50" s="16" t="s">
        <v>92</v>
      </c>
      <c r="C50" s="22" t="s">
        <v>30</v>
      </c>
      <c r="D50" s="17">
        <v>0</v>
      </c>
      <c r="E50" s="17">
        <v>0</v>
      </c>
      <c r="F50" s="38">
        <v>49</v>
      </c>
      <c r="G50" s="38">
        <v>49</v>
      </c>
    </row>
    <row r="51" spans="1:7" ht="12" customHeight="1" x14ac:dyDescent="0.3">
      <c r="A51" s="33" t="s">
        <v>93</v>
      </c>
      <c r="B51" s="16" t="s">
        <v>94</v>
      </c>
      <c r="C51" s="22" t="s">
        <v>95</v>
      </c>
      <c r="D51" s="18">
        <v>0</v>
      </c>
      <c r="E51" s="18">
        <v>0</v>
      </c>
      <c r="F51" s="39">
        <v>0.5</v>
      </c>
      <c r="G51" s="39">
        <v>0.5</v>
      </c>
    </row>
    <row r="52" spans="1:7" ht="12" customHeight="1" x14ac:dyDescent="0.3">
      <c r="A52" s="33" t="s">
        <v>96</v>
      </c>
      <c r="B52" s="16" t="s">
        <v>97</v>
      </c>
      <c r="C52" s="22" t="s">
        <v>98</v>
      </c>
      <c r="D52" s="14">
        <v>0</v>
      </c>
      <c r="E52" s="14">
        <v>0</v>
      </c>
      <c r="F52" s="40"/>
      <c r="G52" s="40"/>
    </row>
    <row r="53" spans="1:7" ht="12" customHeight="1" x14ac:dyDescent="0.3">
      <c r="A53" s="33" t="s">
        <v>99</v>
      </c>
      <c r="B53" s="16" t="s">
        <v>100</v>
      </c>
      <c r="C53" s="22" t="s">
        <v>98</v>
      </c>
      <c r="D53" s="14">
        <v>0</v>
      </c>
      <c r="E53" s="14">
        <v>0</v>
      </c>
      <c r="F53" s="40"/>
      <c r="G53" s="40"/>
    </row>
    <row r="54" spans="1:7" ht="12" customHeight="1" x14ac:dyDescent="0.3">
      <c r="A54" s="33" t="s">
        <v>101</v>
      </c>
      <c r="B54" s="16" t="s">
        <v>102</v>
      </c>
      <c r="C54" s="22" t="s">
        <v>98</v>
      </c>
      <c r="D54" s="16"/>
      <c r="E54" s="16"/>
      <c r="F54" s="37">
        <v>1.2E-2</v>
      </c>
      <c r="G54" s="37">
        <v>1.2749999999999999E-2</v>
      </c>
    </row>
    <row r="55" spans="1:7" ht="12" customHeight="1" x14ac:dyDescent="0.3">
      <c r="A55" s="33" t="s">
        <v>103</v>
      </c>
      <c r="B55" s="16" t="s">
        <v>100</v>
      </c>
      <c r="C55" s="22" t="s">
        <v>98</v>
      </c>
      <c r="D55" s="16"/>
      <c r="E55" s="16"/>
      <c r="F55" s="37">
        <v>1.2E-2</v>
      </c>
      <c r="G55" s="37">
        <v>1.2749999999999999E-2</v>
      </c>
    </row>
    <row r="56" spans="1:7" ht="12" customHeight="1" x14ac:dyDescent="0.3">
      <c r="A56" s="33" t="s">
        <v>104</v>
      </c>
      <c r="B56" s="16" t="s">
        <v>105</v>
      </c>
      <c r="C56" s="22" t="s">
        <v>98</v>
      </c>
      <c r="D56" s="16"/>
      <c r="E56" s="16"/>
      <c r="F56" s="37" t="s">
        <v>167</v>
      </c>
      <c r="G56" s="37">
        <v>0</v>
      </c>
    </row>
    <row r="57" spans="1:7" ht="12" customHeight="1" x14ac:dyDescent="0.3">
      <c r="A57" s="33" t="s">
        <v>4</v>
      </c>
      <c r="B57" s="16" t="s">
        <v>106</v>
      </c>
      <c r="C57" s="22" t="s">
        <v>98</v>
      </c>
      <c r="D57" s="16"/>
      <c r="E57" s="16"/>
      <c r="F57" s="37">
        <v>1.4E-2</v>
      </c>
      <c r="G57" s="37">
        <v>1.4E-2</v>
      </c>
    </row>
    <row r="58" spans="1:7" ht="12" customHeight="1" x14ac:dyDescent="0.3">
      <c r="A58" s="33" t="s">
        <v>107</v>
      </c>
      <c r="B58" s="16" t="s">
        <v>108</v>
      </c>
      <c r="C58" s="22" t="s">
        <v>98</v>
      </c>
      <c r="D58" s="14">
        <v>0</v>
      </c>
      <c r="E58" s="14">
        <v>0</v>
      </c>
      <c r="F58" s="14"/>
      <c r="G58" s="14"/>
    </row>
    <row r="59" spans="1:7" ht="12" customHeight="1" x14ac:dyDescent="0.3">
      <c r="A59" s="33" t="s">
        <v>109</v>
      </c>
      <c r="B59" s="16" t="s">
        <v>110</v>
      </c>
      <c r="C59" s="22" t="s">
        <v>98</v>
      </c>
      <c r="D59" s="14"/>
      <c r="E59" s="14"/>
      <c r="F59" s="14">
        <v>0</v>
      </c>
      <c r="G59" s="14">
        <v>0</v>
      </c>
    </row>
    <row r="60" spans="1:7" ht="4.5" customHeight="1" x14ac:dyDescent="0.3"/>
    <row r="61" spans="1:7" ht="12" customHeight="1" x14ac:dyDescent="0.3">
      <c r="F61" s="64" t="s">
        <v>132</v>
      </c>
      <c r="G61" s="64"/>
    </row>
    <row r="62" spans="1:7" ht="12" customHeight="1" x14ac:dyDescent="0.3">
      <c r="A62" s="16"/>
      <c r="B62" s="52" t="s">
        <v>112</v>
      </c>
      <c r="C62" s="52"/>
      <c r="D62" s="52"/>
      <c r="E62" s="52"/>
      <c r="F62" s="52"/>
      <c r="G62" s="52"/>
    </row>
    <row r="63" spans="1:7" ht="12" customHeight="1" x14ac:dyDescent="0.3">
      <c r="A63" s="16"/>
      <c r="B63" s="16" t="s">
        <v>113</v>
      </c>
      <c r="C63" s="16" t="s">
        <v>17</v>
      </c>
      <c r="D63" s="16" t="s">
        <v>18</v>
      </c>
      <c r="E63" s="16"/>
      <c r="F63" s="16" t="s">
        <v>19</v>
      </c>
      <c r="G63" s="16"/>
    </row>
    <row r="64" spans="1:7" ht="12" customHeight="1" x14ac:dyDescent="0.3">
      <c r="A64" s="16" t="s">
        <v>0</v>
      </c>
      <c r="B64" s="16"/>
      <c r="C64" s="16" t="s">
        <v>20</v>
      </c>
      <c r="D64" s="2" t="s">
        <v>159</v>
      </c>
      <c r="E64" s="2" t="s">
        <v>160</v>
      </c>
      <c r="F64" s="2" t="s">
        <v>159</v>
      </c>
      <c r="G64" s="3" t="s">
        <v>160</v>
      </c>
    </row>
    <row r="65" spans="1:9" ht="12" customHeight="1" x14ac:dyDescent="0.3">
      <c r="A65" s="16" t="s">
        <v>21</v>
      </c>
      <c r="B65" s="16" t="s">
        <v>22</v>
      </c>
      <c r="C65" s="16" t="s">
        <v>23</v>
      </c>
      <c r="D65" s="16" t="s">
        <v>24</v>
      </c>
      <c r="E65" s="16" t="s">
        <v>25</v>
      </c>
      <c r="F65" s="16" t="s">
        <v>26</v>
      </c>
      <c r="G65" s="16" t="s">
        <v>27</v>
      </c>
    </row>
    <row r="66" spans="1:9" ht="12" customHeight="1" x14ac:dyDescent="0.3">
      <c r="A66" s="16" t="s">
        <v>114</v>
      </c>
      <c r="B66" s="16" t="s">
        <v>115</v>
      </c>
      <c r="C66" s="16" t="s">
        <v>116</v>
      </c>
      <c r="D66" s="50" t="e">
        <f>D48/D52</f>
        <v>#DIV/0!</v>
      </c>
      <c r="E66" s="43" t="e">
        <f>E48/E52</f>
        <v>#DIV/0!</v>
      </c>
      <c r="F66" s="24">
        <f>F48/F54</f>
        <v>30</v>
      </c>
      <c r="G66" s="24">
        <f>G48/G54</f>
        <v>34.090196078431376</v>
      </c>
    </row>
    <row r="67" spans="1:9" ht="12" customHeight="1" x14ac:dyDescent="0.3">
      <c r="A67" s="16" t="s">
        <v>117</v>
      </c>
      <c r="B67" s="16" t="s">
        <v>118</v>
      </c>
      <c r="C67" s="16" t="s">
        <v>30</v>
      </c>
      <c r="D67" s="14">
        <f>D48</f>
        <v>0</v>
      </c>
      <c r="E67" s="14">
        <f>E48</f>
        <v>0</v>
      </c>
      <c r="F67" s="14">
        <f t="shared" ref="F67" si="0">F48</f>
        <v>0.36</v>
      </c>
      <c r="G67" s="14">
        <f>G48</f>
        <v>0.43465000000000004</v>
      </c>
    </row>
    <row r="68" spans="1:9" ht="12" customHeight="1" x14ac:dyDescent="0.3">
      <c r="A68" s="16" t="s">
        <v>119</v>
      </c>
      <c r="B68" s="16" t="s">
        <v>120</v>
      </c>
      <c r="C68" s="16" t="s">
        <v>30</v>
      </c>
      <c r="D68" s="16">
        <v>0</v>
      </c>
      <c r="E68" s="16">
        <v>0</v>
      </c>
      <c r="F68" s="16">
        <v>0</v>
      </c>
      <c r="G68" s="16">
        <v>0</v>
      </c>
    </row>
    <row r="69" spans="1:9" ht="12" customHeight="1" x14ac:dyDescent="0.3">
      <c r="A69" s="16" t="s">
        <v>121</v>
      </c>
      <c r="B69" s="16" t="s">
        <v>122</v>
      </c>
      <c r="C69" s="16" t="s">
        <v>123</v>
      </c>
      <c r="D69" s="24" t="e">
        <f>D68/D67*100</f>
        <v>#DIV/0!</v>
      </c>
      <c r="E69" s="24" t="e">
        <f>E68/E67*100</f>
        <v>#DIV/0!</v>
      </c>
      <c r="F69" s="24">
        <f t="shared" ref="F69:G69" si="1">F68/F67*100</f>
        <v>0</v>
      </c>
      <c r="G69" s="24">
        <f t="shared" si="1"/>
        <v>0</v>
      </c>
    </row>
    <row r="70" spans="1:9" ht="12" customHeight="1" x14ac:dyDescent="0.3">
      <c r="A70" s="16" t="s">
        <v>124</v>
      </c>
      <c r="B70" s="16" t="s">
        <v>125</v>
      </c>
      <c r="C70" s="16" t="s">
        <v>30</v>
      </c>
      <c r="D70" s="16">
        <v>0</v>
      </c>
      <c r="E70" s="16">
        <v>0</v>
      </c>
      <c r="F70" s="16">
        <v>0</v>
      </c>
      <c r="G70" s="16">
        <v>0</v>
      </c>
    </row>
    <row r="71" spans="1:9" ht="12" customHeight="1" x14ac:dyDescent="0.3">
      <c r="A71" s="16" t="s">
        <v>126</v>
      </c>
      <c r="B71" s="16" t="s">
        <v>127</v>
      </c>
      <c r="C71" s="16" t="s">
        <v>30</v>
      </c>
      <c r="D71" s="23">
        <v>0.23119999999999999</v>
      </c>
      <c r="E71" s="23">
        <v>0.23119999999999999</v>
      </c>
      <c r="F71" s="23">
        <f t="shared" ref="F71:G71" si="2">F67+F68</f>
        <v>0.36</v>
      </c>
      <c r="G71" s="23">
        <f t="shared" si="2"/>
        <v>0.43465000000000004</v>
      </c>
    </row>
    <row r="72" spans="1:9" ht="12" customHeight="1" x14ac:dyDescent="0.3">
      <c r="A72" s="16" t="s">
        <v>128</v>
      </c>
      <c r="B72" s="16" t="s">
        <v>129</v>
      </c>
      <c r="C72" s="16" t="s">
        <v>98</v>
      </c>
      <c r="D72" s="14">
        <f>D52</f>
        <v>0</v>
      </c>
      <c r="E72" s="14">
        <f>E52</f>
        <v>0</v>
      </c>
      <c r="F72" s="14">
        <f>F54</f>
        <v>1.2E-2</v>
      </c>
      <c r="G72" s="14">
        <f>G54</f>
        <v>1.2749999999999999E-2</v>
      </c>
    </row>
    <row r="73" spans="1:9" ht="12" customHeight="1" x14ac:dyDescent="0.3">
      <c r="A73" s="16" t="s">
        <v>130</v>
      </c>
      <c r="B73" s="16" t="s">
        <v>131</v>
      </c>
      <c r="C73" s="16" t="s">
        <v>116</v>
      </c>
      <c r="D73" s="24" t="e">
        <f>D71/D72</f>
        <v>#DIV/0!</v>
      </c>
      <c r="E73" s="24" t="e">
        <f>E71/E72</f>
        <v>#DIV/0!</v>
      </c>
      <c r="F73" s="24">
        <f t="shared" ref="F73:G73" si="3">F71/F72</f>
        <v>30</v>
      </c>
      <c r="G73" s="24">
        <f t="shared" si="3"/>
        <v>34.090196078431376</v>
      </c>
    </row>
    <row r="74" spans="1:9" ht="12" customHeight="1" x14ac:dyDescent="0.3">
      <c r="A74" s="16" t="s">
        <v>154</v>
      </c>
      <c r="B74" s="16" t="s">
        <v>155</v>
      </c>
      <c r="C74" s="16" t="s">
        <v>116</v>
      </c>
      <c r="D74" s="42" t="e">
        <f>D73*1.1</f>
        <v>#DIV/0!</v>
      </c>
      <c r="E74" s="42" t="e">
        <f>E73*1.1</f>
        <v>#DIV/0!</v>
      </c>
      <c r="F74" s="46">
        <f t="shared" ref="F74:G74" si="4">F73*1.1</f>
        <v>33</v>
      </c>
      <c r="G74" s="46">
        <f t="shared" si="4"/>
        <v>37.499215686274518</v>
      </c>
    </row>
    <row r="75" spans="1:9" ht="12" customHeight="1" x14ac:dyDescent="0.3">
      <c r="A75" s="16" t="s">
        <v>157</v>
      </c>
      <c r="B75" s="16" t="s">
        <v>156</v>
      </c>
      <c r="C75" s="16" t="s">
        <v>116</v>
      </c>
      <c r="D75" s="26"/>
      <c r="E75" s="26" t="e">
        <f t="shared" ref="E75" si="5">E74-D74</f>
        <v>#DIV/0!</v>
      </c>
      <c r="F75" s="16"/>
      <c r="G75" s="24">
        <f>G74-F74</f>
        <v>4.4992156862745176</v>
      </c>
    </row>
    <row r="76" spans="1:9" ht="12" customHeight="1" x14ac:dyDescent="0.3">
      <c r="A76" s="16"/>
      <c r="B76" s="16" t="s">
        <v>158</v>
      </c>
      <c r="C76" s="16" t="s">
        <v>123</v>
      </c>
      <c r="D76" s="26"/>
      <c r="E76" s="26" t="e">
        <f t="shared" ref="E76" si="6">((E73/D73)-1)*100</f>
        <v>#DIV/0!</v>
      </c>
      <c r="F76" s="16"/>
      <c r="G76" s="24">
        <f>((G73/F73)-1)*100</f>
        <v>13.63398692810458</v>
      </c>
    </row>
    <row r="77" spans="1:9" ht="12" customHeight="1" x14ac:dyDescent="0.3">
      <c r="A77" s="21"/>
      <c r="B77" s="21"/>
      <c r="C77" s="21"/>
      <c r="D77" s="34"/>
      <c r="E77" s="34"/>
      <c r="F77" s="35"/>
      <c r="G77" s="35"/>
    </row>
    <row r="78" spans="1:9" ht="12" customHeight="1" x14ac:dyDescent="0.3">
      <c r="A78" s="51" t="s">
        <v>147</v>
      </c>
      <c r="B78" s="51"/>
      <c r="C78" s="51"/>
      <c r="D78" s="51"/>
      <c r="E78" s="51"/>
      <c r="F78" s="51" t="s">
        <v>174</v>
      </c>
      <c r="G78" s="51"/>
      <c r="H78" s="51"/>
      <c r="I78" s="51"/>
    </row>
    <row r="79" spans="1:9" ht="12" customHeight="1" x14ac:dyDescent="0.3">
      <c r="A79" s="51" t="s">
        <v>175</v>
      </c>
      <c r="B79" s="51"/>
      <c r="C79" s="51"/>
      <c r="D79" s="51"/>
      <c r="E79" s="51"/>
      <c r="F79" s="51" t="s">
        <v>177</v>
      </c>
      <c r="G79" s="51"/>
      <c r="H79" s="51"/>
      <c r="I79" s="51"/>
    </row>
    <row r="80" spans="1:9" ht="12" customHeight="1" x14ac:dyDescent="0.3">
      <c r="A80" s="51" t="s">
        <v>151</v>
      </c>
      <c r="B80" s="51"/>
      <c r="C80" s="51"/>
      <c r="D80" s="51"/>
      <c r="E80" s="51"/>
      <c r="F80" s="51" t="s">
        <v>152</v>
      </c>
      <c r="G80" s="51"/>
      <c r="H80" s="51"/>
      <c r="I80" s="51"/>
    </row>
    <row r="81" spans="1:9" ht="12" customHeight="1" x14ac:dyDescent="0.3">
      <c r="A81" s="51"/>
      <c r="B81" s="51"/>
      <c r="C81" s="51"/>
      <c r="D81" s="51"/>
      <c r="E81" s="51"/>
      <c r="F81" s="51" t="s">
        <v>176</v>
      </c>
      <c r="G81" s="51"/>
      <c r="H81" s="51"/>
      <c r="I81" s="51"/>
    </row>
    <row r="82" spans="1:9" ht="12" customHeight="1" x14ac:dyDescent="0.3">
      <c r="A82" s="21"/>
      <c r="B82" s="21"/>
      <c r="C82" s="21"/>
      <c r="D82" s="34"/>
      <c r="E82" s="34"/>
      <c r="F82" s="34"/>
      <c r="G82" s="34"/>
    </row>
    <row r="83" spans="1:9" ht="12" customHeight="1" x14ac:dyDescent="0.3">
      <c r="A83" s="21"/>
      <c r="B83" s="21"/>
      <c r="C83" s="21"/>
      <c r="D83" s="34"/>
      <c r="E83" s="34"/>
      <c r="F83" s="34"/>
      <c r="G83" s="34"/>
    </row>
    <row r="84" spans="1:9" ht="12" customHeight="1" x14ac:dyDescent="0.3">
      <c r="A84" s="21"/>
      <c r="B84" s="21"/>
      <c r="C84" s="21"/>
      <c r="D84" s="34"/>
      <c r="E84" s="34"/>
      <c r="F84" s="34"/>
      <c r="G84" s="34"/>
    </row>
    <row r="85" spans="1:9" ht="12" customHeight="1" x14ac:dyDescent="0.3">
      <c r="A85" s="21"/>
      <c r="B85" s="21"/>
      <c r="C85" s="21"/>
      <c r="D85" s="34"/>
      <c r="E85" s="34"/>
      <c r="F85" s="34"/>
      <c r="G85" s="34"/>
    </row>
    <row r="86" spans="1:9" ht="12" customHeight="1" x14ac:dyDescent="0.3">
      <c r="A86" s="21"/>
      <c r="B86" s="21"/>
      <c r="C86" s="21"/>
      <c r="D86" s="34"/>
      <c r="E86" s="34"/>
      <c r="F86" s="34"/>
      <c r="G86" s="34"/>
    </row>
    <row r="87" spans="1:9" ht="12" customHeight="1" x14ac:dyDescent="0.3">
      <c r="A87" s="21"/>
      <c r="B87" s="21"/>
      <c r="C87" s="21"/>
      <c r="D87" s="21"/>
      <c r="E87" s="21"/>
      <c r="F87" s="65" t="s">
        <v>164</v>
      </c>
      <c r="G87" s="65"/>
    </row>
    <row r="88" spans="1:9" ht="12" customHeight="1" x14ac:dyDescent="0.3">
      <c r="A88" s="16"/>
      <c r="B88" s="52" t="s">
        <v>133</v>
      </c>
      <c r="C88" s="52"/>
      <c r="D88" s="52"/>
      <c r="E88" s="52"/>
      <c r="F88" s="52"/>
      <c r="G88" s="52"/>
    </row>
    <row r="89" spans="1:9" ht="12" customHeight="1" x14ac:dyDescent="0.3">
      <c r="A89" s="16"/>
      <c r="B89" s="16" t="s">
        <v>113</v>
      </c>
      <c r="C89" s="16" t="s">
        <v>17</v>
      </c>
      <c r="D89" s="16" t="s">
        <v>18</v>
      </c>
      <c r="E89" s="16"/>
      <c r="F89" s="16" t="s">
        <v>19</v>
      </c>
      <c r="G89" s="16"/>
    </row>
    <row r="90" spans="1:9" ht="12" customHeight="1" x14ac:dyDescent="0.3">
      <c r="A90" s="16" t="s">
        <v>0</v>
      </c>
      <c r="B90" s="16"/>
      <c r="C90" s="16" t="s">
        <v>20</v>
      </c>
      <c r="D90" s="22" t="s">
        <v>159</v>
      </c>
      <c r="E90" s="22" t="s">
        <v>160</v>
      </c>
      <c r="F90" s="22" t="s">
        <v>159</v>
      </c>
      <c r="G90" s="22" t="s">
        <v>160</v>
      </c>
    </row>
    <row r="91" spans="1:9" ht="12" customHeight="1" x14ac:dyDescent="0.3">
      <c r="A91" s="16" t="s">
        <v>21</v>
      </c>
      <c r="B91" s="16" t="s">
        <v>22</v>
      </c>
      <c r="C91" s="16" t="s">
        <v>23</v>
      </c>
      <c r="D91" s="16" t="s">
        <v>24</v>
      </c>
      <c r="E91" s="16" t="s">
        <v>25</v>
      </c>
      <c r="F91" s="16" t="s">
        <v>26</v>
      </c>
      <c r="G91" s="16" t="s">
        <v>27</v>
      </c>
    </row>
    <row r="92" spans="1:9" ht="12" customHeight="1" x14ac:dyDescent="0.3">
      <c r="A92" s="16" t="s">
        <v>134</v>
      </c>
      <c r="B92" s="16" t="s">
        <v>135</v>
      </c>
      <c r="C92" s="16" t="s">
        <v>30</v>
      </c>
      <c r="D92" s="25">
        <f>0.0025-D71</f>
        <v>-0.22869999999999999</v>
      </c>
      <c r="E92" s="25">
        <f>0.0025-E71</f>
        <v>-0.22869999999999999</v>
      </c>
      <c r="F92" s="16">
        <v>0</v>
      </c>
      <c r="G92" s="16">
        <v>0</v>
      </c>
    </row>
    <row r="93" spans="1:9" ht="12" customHeight="1" x14ac:dyDescent="0.3">
      <c r="A93" s="16" t="s">
        <v>136</v>
      </c>
      <c r="B93" s="16" t="s">
        <v>137</v>
      </c>
      <c r="C93" s="16" t="s">
        <v>123</v>
      </c>
      <c r="D93" s="26">
        <f>(D92/D71)*100</f>
        <v>-98.918685121107259</v>
      </c>
      <c r="E93" s="26">
        <f>(E92/E71)*100</f>
        <v>-98.918685121107259</v>
      </c>
      <c r="F93" s="16">
        <v>0</v>
      </c>
      <c r="G93" s="16">
        <v>0</v>
      </c>
    </row>
    <row r="94" spans="1:9" ht="12" customHeight="1" x14ac:dyDescent="0.3">
      <c r="A94" s="16" t="s">
        <v>138</v>
      </c>
      <c r="B94" s="16" t="s">
        <v>139</v>
      </c>
      <c r="C94" s="16" t="s">
        <v>30</v>
      </c>
      <c r="D94" s="27">
        <f>D71-D92</f>
        <v>0.45989999999999998</v>
      </c>
      <c r="E94" s="27">
        <f>E71-E92</f>
        <v>0.45989999999999998</v>
      </c>
      <c r="F94" s="16">
        <v>0</v>
      </c>
      <c r="G94" s="16">
        <v>0</v>
      </c>
    </row>
    <row r="95" spans="1:9" ht="12" customHeight="1" x14ac:dyDescent="0.3">
      <c r="A95" s="16" t="s">
        <v>140</v>
      </c>
      <c r="B95" s="16" t="s">
        <v>141</v>
      </c>
      <c r="C95" s="16" t="s">
        <v>30</v>
      </c>
      <c r="D95" s="27">
        <f>D94*(1-(D93/100))</f>
        <v>0.91482703287197231</v>
      </c>
      <c r="E95" s="27">
        <f>E94*(1-(E93/100))</f>
        <v>0.91482703287197231</v>
      </c>
      <c r="F95" s="16">
        <v>0</v>
      </c>
      <c r="G95" s="16">
        <v>0</v>
      </c>
    </row>
    <row r="96" spans="1:9" ht="12" customHeight="1" x14ac:dyDescent="0.3">
      <c r="A96" s="16" t="s">
        <v>142</v>
      </c>
      <c r="B96" s="16" t="s">
        <v>143</v>
      </c>
      <c r="C96" s="16" t="s">
        <v>30</v>
      </c>
      <c r="D96" s="27">
        <f>D94-D95</f>
        <v>-0.45492703287197234</v>
      </c>
      <c r="E96" s="27">
        <f>E94-E95</f>
        <v>-0.45492703287197234</v>
      </c>
      <c r="F96" s="16">
        <v>0</v>
      </c>
      <c r="G96" s="16">
        <v>0</v>
      </c>
    </row>
    <row r="97" spans="1:7" ht="12" customHeight="1" x14ac:dyDescent="0.3">
      <c r="A97" s="16" t="s">
        <v>144</v>
      </c>
      <c r="B97" s="16" t="s">
        <v>145</v>
      </c>
      <c r="C97" s="16" t="s">
        <v>116</v>
      </c>
      <c r="D97" s="30" t="e">
        <f>D94/D72</f>
        <v>#DIV/0!</v>
      </c>
      <c r="E97" s="30" t="e">
        <f>E94/E72</f>
        <v>#DIV/0!</v>
      </c>
      <c r="F97" s="16">
        <v>0</v>
      </c>
      <c r="G97" s="16">
        <v>0</v>
      </c>
    </row>
    <row r="98" spans="1:7" ht="12" customHeight="1" x14ac:dyDescent="0.3">
      <c r="A98" s="16" t="s">
        <v>162</v>
      </c>
      <c r="B98" s="16" t="s">
        <v>156</v>
      </c>
      <c r="C98" s="16" t="s">
        <v>146</v>
      </c>
      <c r="D98" s="26"/>
      <c r="E98" s="26" t="e">
        <f>E97-D97</f>
        <v>#DIV/0!</v>
      </c>
      <c r="F98" s="16"/>
      <c r="G98" s="16">
        <v>0</v>
      </c>
    </row>
    <row r="99" spans="1:7" ht="12" customHeight="1" x14ac:dyDescent="0.3">
      <c r="A99" s="16" t="s">
        <v>163</v>
      </c>
      <c r="B99" s="16" t="s">
        <v>161</v>
      </c>
      <c r="C99" s="16" t="s">
        <v>123</v>
      </c>
      <c r="D99" s="26"/>
      <c r="E99" s="26" t="e">
        <f>((E97/D97)-1)*100</f>
        <v>#DIV/0!</v>
      </c>
      <c r="F99" s="16"/>
      <c r="G99" s="16">
        <v>0</v>
      </c>
    </row>
    <row r="100" spans="1:7" ht="12" customHeight="1" x14ac:dyDescent="0.3">
      <c r="A100" s="21"/>
      <c r="B100" s="21"/>
      <c r="C100" s="21"/>
      <c r="D100" s="21"/>
      <c r="E100" s="21"/>
      <c r="F100" s="21"/>
      <c r="G100" s="21"/>
    </row>
    <row r="101" spans="1:7" ht="12" customHeight="1" x14ac:dyDescent="0.3">
      <c r="A101" s="21" t="s">
        <v>147</v>
      </c>
      <c r="B101" s="21"/>
      <c r="C101" s="21"/>
      <c r="D101" s="21"/>
      <c r="E101" s="21"/>
      <c r="F101" s="21" t="s">
        <v>148</v>
      </c>
      <c r="G101" s="21"/>
    </row>
    <row r="102" spans="1:7" ht="12" customHeight="1" x14ac:dyDescent="0.3">
      <c r="A102" s="21" t="s">
        <v>149</v>
      </c>
      <c r="B102" s="21"/>
      <c r="C102" s="21"/>
      <c r="D102" s="21"/>
      <c r="E102" s="21"/>
      <c r="F102" s="21" t="s">
        <v>150</v>
      </c>
      <c r="G102" s="21"/>
    </row>
    <row r="103" spans="1:7" ht="12" customHeight="1" x14ac:dyDescent="0.3">
      <c r="A103" s="21" t="s">
        <v>151</v>
      </c>
      <c r="B103" s="21"/>
      <c r="C103" s="21"/>
      <c r="D103" s="21"/>
      <c r="E103" s="21"/>
      <c r="F103" s="21" t="s">
        <v>152</v>
      </c>
      <c r="G103" s="21"/>
    </row>
    <row r="104" spans="1:7" ht="12" customHeight="1" x14ac:dyDescent="0.3">
      <c r="A104" s="21"/>
      <c r="B104" s="21"/>
      <c r="C104" s="21"/>
      <c r="D104" s="21"/>
      <c r="E104" s="21"/>
      <c r="F104" s="21" t="s">
        <v>165</v>
      </c>
      <c r="G104" s="21"/>
    </row>
    <row r="105" spans="1:7" ht="12" customHeight="1" x14ac:dyDescent="0.3">
      <c r="A105" s="53"/>
      <c r="B105" s="53"/>
      <c r="C105" s="53"/>
      <c r="D105" s="53"/>
      <c r="E105" s="53"/>
      <c r="F105" s="53"/>
      <c r="G105" s="53"/>
    </row>
  </sheetData>
  <mergeCells count="34">
    <mergeCell ref="A1:G1"/>
    <mergeCell ref="F3:G3"/>
    <mergeCell ref="F5:G5"/>
    <mergeCell ref="A11:A12"/>
    <mergeCell ref="B15:G15"/>
    <mergeCell ref="C9:E9"/>
    <mergeCell ref="F9:G9"/>
    <mergeCell ref="F14:G14"/>
    <mergeCell ref="C6:G6"/>
    <mergeCell ref="C7:G7"/>
    <mergeCell ref="C8:G8"/>
    <mergeCell ref="C10:G10"/>
    <mergeCell ref="B62:G62"/>
    <mergeCell ref="B88:G88"/>
    <mergeCell ref="A105:E105"/>
    <mergeCell ref="F105:G105"/>
    <mergeCell ref="C12:G12"/>
    <mergeCell ref="B16:B17"/>
    <mergeCell ref="A15:A17"/>
    <mergeCell ref="C16:C17"/>
    <mergeCell ref="B11:B12"/>
    <mergeCell ref="C11:G11"/>
    <mergeCell ref="D16:E16"/>
    <mergeCell ref="F16:G16"/>
    <mergeCell ref="F61:G61"/>
    <mergeCell ref="F87:G87"/>
    <mergeCell ref="A78:E78"/>
    <mergeCell ref="F78:I78"/>
    <mergeCell ref="A79:E79"/>
    <mergeCell ref="F79:I79"/>
    <mergeCell ref="A80:E80"/>
    <mergeCell ref="F80:I80"/>
    <mergeCell ref="A81:E81"/>
    <mergeCell ref="F81:I81"/>
  </mergeCells>
  <phoneticPr fontId="6" type="noConversion"/>
  <pageMargins left="0.7" right="0.7" top="0.51041666666666663" bottom="0.69791666666666663" header="0.3" footer="0.3"/>
  <pageSetup paperSize="9" scale="79" fitToHeight="2" orientation="portrait" r:id="rId1"/>
  <rowBreaks count="1" manualBreakCount="1">
    <brk id="86" max="6" man="1"/>
  </rowBreaks>
  <ignoredErrors>
    <ignoredError sqref="D66:E6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F55B7-4076-4937-9B82-EE69131F11A5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C9CC-0D04-4C73-AAC5-AE8C750F762B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BEE6-C89A-4396-85A4-0AE5FBE56FBE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EBBE-1D7C-4D72-BDE8-3BA0890823A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7744-15A0-4D92-90B2-80E4EEFE3266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E80B9-B2E2-4889-BC76-000B9E5C04BE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BA09-A9B7-4431-9A7F-0868E88E2FAD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List1</vt:lpstr>
      <vt:lpstr>List2</vt:lpstr>
      <vt:lpstr>List3</vt:lpstr>
      <vt:lpstr>List4</vt:lpstr>
      <vt:lpstr>List5</vt:lpstr>
      <vt:lpstr>List6</vt:lpstr>
      <vt:lpstr>List7</vt:lpstr>
      <vt:lpstr>List8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</dc:creator>
  <cp:lastModifiedBy>obsluha</cp:lastModifiedBy>
  <cp:lastPrinted>2021-12-02T13:33:34Z</cp:lastPrinted>
  <dcterms:created xsi:type="dcterms:W3CDTF">2021-08-26T00:16:24Z</dcterms:created>
  <dcterms:modified xsi:type="dcterms:W3CDTF">2021-12-02T13:36:07Z</dcterms:modified>
</cp:coreProperties>
</file>